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20" windowHeight="9285" activeTab="2"/>
  </bookViews>
  <sheets>
    <sheet name="Ark1" sheetId="1" r:id="rId1"/>
    <sheet name="IS Manenvej 12 " sheetId="2" r:id="rId2"/>
    <sheet name="I-S Balance" sheetId="3" r:id="rId3"/>
  </sheets>
  <definedNames>
    <definedName name="_Order1" hidden="1">0</definedName>
    <definedName name="_Order2" hidden="1">0</definedName>
    <definedName name="Print_Area_MI" localSheetId="1">'IS Manenvej 12 '!$A$1:$I$82</definedName>
    <definedName name="_xlnm.Print_Area" localSheetId="1">'IS Manenvej 12 '!$A$1:$H$57</definedName>
    <definedName name="VOKSNE" localSheetId="1">'IS Manenvej 12 '!$A$62</definedName>
    <definedName name="VOKSNE">#REF!</definedName>
  </definedNames>
  <calcPr fullCalcOnLoad="1"/>
</workbook>
</file>

<file path=xl/sharedStrings.xml><?xml version="1.0" encoding="utf-8"?>
<sst xmlns="http://schemas.openxmlformats.org/spreadsheetml/2006/main" count="89" uniqueCount="85">
  <si>
    <t>Udgifter:</t>
  </si>
  <si>
    <t>Budget</t>
  </si>
  <si>
    <t>Regnskab</t>
  </si>
  <si>
    <t>Fælleshus</t>
  </si>
  <si>
    <t>Boesengrund</t>
  </si>
  <si>
    <t>Ejendomsskat</t>
  </si>
  <si>
    <t>Aktiviteter</t>
  </si>
  <si>
    <t>I alt</t>
  </si>
  <si>
    <t>El, fælleshusets måler</t>
  </si>
  <si>
    <t>Huslejetab og annonceudgifter</t>
  </si>
  <si>
    <t>Årets resultat</t>
  </si>
  <si>
    <t>Udgifter ialt</t>
  </si>
  <si>
    <t>Indtægter:</t>
  </si>
  <si>
    <t>Vaskeriindbetalinger</t>
  </si>
  <si>
    <t>Indtægter ialt</t>
  </si>
  <si>
    <t>Forsikring</t>
  </si>
  <si>
    <t>Vand og vandledningsafgift</t>
  </si>
  <si>
    <t>Aktiver:</t>
  </si>
  <si>
    <t>Andel i egenkapital i Samejet Villa Prudens</t>
  </si>
  <si>
    <t>Aktiver i alt</t>
  </si>
  <si>
    <t>Passiver:</t>
  </si>
  <si>
    <t>Henlæggelser</t>
  </si>
  <si>
    <t>Vaskeri</t>
  </si>
  <si>
    <t>Egenkapital</t>
  </si>
  <si>
    <t>Passiver i alt</t>
  </si>
  <si>
    <t>Administration (PBS gebyr mv.)</t>
  </si>
  <si>
    <t>Årets resultat fratrukket afdrag på lån</t>
  </si>
  <si>
    <t>Boligmappen  5.3</t>
  </si>
  <si>
    <t>Boligmappen 5.3</t>
  </si>
  <si>
    <t>Nasser Mobaraki</t>
  </si>
  <si>
    <t>Egenkapital ekskl. indskud før årets resultat</t>
  </si>
  <si>
    <t>Mellemregninger (tilgodehavender)</t>
  </si>
  <si>
    <t>IS bidrag, incl lejer</t>
  </si>
  <si>
    <t>Indhold:</t>
  </si>
  <si>
    <t>I/S Manenvej 12: Regnskab</t>
  </si>
  <si>
    <t xml:space="preserve">I/S Manenvej 12: Balance </t>
  </si>
  <si>
    <t>Honorarer</t>
  </si>
  <si>
    <t>Regnskabsfører: Nasser Mobaraki</t>
  </si>
  <si>
    <t>Bankkonto. 0150 108 428</t>
  </si>
  <si>
    <t>Interesenter</t>
  </si>
  <si>
    <t>Sum</t>
  </si>
  <si>
    <t>Kreditorer</t>
  </si>
  <si>
    <t xml:space="preserve">Regnskab for I/S Manenvej 12 </t>
  </si>
  <si>
    <t>Varme</t>
  </si>
  <si>
    <t>Andel i fælles vedligeholdelsesopsparing</t>
  </si>
  <si>
    <t>Sum fælleshus</t>
  </si>
  <si>
    <t>Ejendomsskat og renovation</t>
  </si>
  <si>
    <t>Primosaldo</t>
  </si>
  <si>
    <t xml:space="preserve">Fælleshusgruppe </t>
  </si>
  <si>
    <t>Sne rydning</t>
  </si>
  <si>
    <t>Vaskeri Drift</t>
  </si>
  <si>
    <t>Boesengrunden (off. vurdering 1.280.000)</t>
  </si>
  <si>
    <t>Hvidevarer i fælleshuset</t>
  </si>
  <si>
    <t>Hensættelse til hvidevare i fælleshuset</t>
  </si>
  <si>
    <t>Brugsen - Bankkonto</t>
  </si>
  <si>
    <t>Brugsen - Vareindhold</t>
  </si>
  <si>
    <t>Opsparing til Vedligholdelse</t>
  </si>
  <si>
    <t>Udligning i Brugsen (Vare tab )</t>
  </si>
  <si>
    <t>Diverse udgifter (gaver mv)</t>
  </si>
  <si>
    <t>Restgæld, AB</t>
  </si>
  <si>
    <t>Vedligholdelse i fælleshuset</t>
  </si>
  <si>
    <t>Udegruppe excl. Sne rydning(+trailer)</t>
  </si>
  <si>
    <t>Ydelse på AB-lånet, renter</t>
  </si>
  <si>
    <t>Årets resultat minus afdrag på lån</t>
  </si>
  <si>
    <t>Årets afdrag på AB-lån</t>
  </si>
  <si>
    <t>Miljøgruppen</t>
  </si>
  <si>
    <t>TV afgifter</t>
  </si>
  <si>
    <t>Brugsgruppen</t>
  </si>
  <si>
    <t xml:space="preserve">Hjertestarter(årligt kontingent, halv. Kejrødgård) </t>
  </si>
  <si>
    <t>Arbejdsweekend mad</t>
  </si>
  <si>
    <t>Social&amp;Børn gruppen</t>
  </si>
  <si>
    <t>Mellemregning Villa Prudens regnskab</t>
  </si>
  <si>
    <t>A/B Andedammen</t>
  </si>
  <si>
    <t>Årets afdrag på AB-lån i VP</t>
  </si>
  <si>
    <t>Revisor: Henrik Hjortdal</t>
  </si>
  <si>
    <t>I/S Manenvej 12, Balance pr. 31. december 2021</t>
  </si>
  <si>
    <t>Regnskabsår 2021</t>
  </si>
  <si>
    <t>Andedammen April 2022</t>
  </si>
  <si>
    <t>Regnskab for I/S Manenvej 12 for kalenderåret 2021</t>
  </si>
  <si>
    <t>Ydelse på AB-lånet, afdrag(rest. 150.000)</t>
  </si>
  <si>
    <t>24 . April 2022</t>
  </si>
  <si>
    <t>Indskud: 29 x 6.155 pr. 31.12.2021</t>
  </si>
  <si>
    <t>Nina for RD lån(er færdig med betaling)</t>
  </si>
  <si>
    <t>Ledestander-El - indbetalinger</t>
  </si>
  <si>
    <t>Ledestander-Drift(Modtaget 4469,88 fra delebiler)</t>
  </si>
</sst>
</file>

<file path=xl/styles.xml><?xml version="1.0" encoding="utf-8"?>
<styleSheet xmlns="http://schemas.openxmlformats.org/spreadsheetml/2006/main">
  <numFmts count="4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"/>
    <numFmt numFmtId="188" formatCode="d\.\ mmm\.\ yyyy"/>
    <numFmt numFmtId="189" formatCode="#,##0.000_);\(#,##0.000\)"/>
    <numFmt numFmtId="190" formatCode="0.0"/>
    <numFmt numFmtId="191" formatCode="#,##0.0_);\(#,##0.0\)"/>
    <numFmt numFmtId="192" formatCode="0.000"/>
    <numFmt numFmtId="193" formatCode="0.0000"/>
    <numFmt numFmtId="194" formatCode="d\.\ mmmm\ yyyy"/>
    <numFmt numFmtId="195" formatCode="#,##0.0000_);\(#,##0.0000\)"/>
    <numFmt numFmtId="196" formatCode="#,##0.00000_);\(#,##0.00000\)"/>
    <numFmt numFmtId="197" formatCode="#,##0.00_ ;\-#,##0.00\ "/>
    <numFmt numFmtId="198" formatCode="&quot;Ja&quot;;&quot;Ja&quot;;&quot;Nej&quot;"/>
    <numFmt numFmtId="199" formatCode="&quot;Sandt&quot;;&quot;Sandt&quot;;&quot;Falsk&quot;"/>
    <numFmt numFmtId="200" formatCode="&quot;Til&quot;;&quot;Til&quot;;&quot;Fra&quot;"/>
    <numFmt numFmtId="201" formatCode="[$€-2]\ #.##000_);[Red]\([$€-2]\ #.##000\)"/>
  </numFmts>
  <fonts count="56">
    <font>
      <sz val="12"/>
      <name val="TIME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"/>
      <family val="0"/>
    </font>
    <font>
      <b/>
      <sz val="10"/>
      <name val="TIMES"/>
      <family val="0"/>
    </font>
    <font>
      <b/>
      <sz val="14"/>
      <name val="TIMES"/>
      <family val="0"/>
    </font>
    <font>
      <sz val="14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"/>
      <family val="0"/>
    </font>
    <font>
      <sz val="12"/>
      <color indexed="10"/>
      <name val="TIMES"/>
      <family val="0"/>
    </font>
    <font>
      <sz val="8"/>
      <name val="TIMES"/>
      <family val="0"/>
    </font>
    <font>
      <sz val="10"/>
      <color indexed="10"/>
      <name val="TIMES"/>
      <family val="0"/>
    </font>
    <font>
      <sz val="12"/>
      <color indexed="13"/>
      <name val="TIMES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9"/>
      <color rgb="FF000000"/>
      <name val="Verdana"/>
      <family val="2"/>
    </font>
    <font>
      <sz val="12"/>
      <color rgb="FFFF0000"/>
      <name val="TIME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4" fillId="30" borderId="3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</cellStyleXfs>
  <cellXfs count="74">
    <xf numFmtId="37" fontId="0" fillId="0" borderId="0" xfId="0" applyAlignment="1">
      <alignment/>
    </xf>
    <xf numFmtId="37" fontId="0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7" fontId="5" fillId="0" borderId="0" xfId="0" applyFont="1" applyAlignment="1">
      <alignment/>
    </xf>
    <xf numFmtId="3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7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Alignment="1">
      <alignment/>
    </xf>
    <xf numFmtId="37" fontId="12" fillId="0" borderId="0" xfId="0" applyFont="1" applyAlignment="1">
      <alignment/>
    </xf>
    <xf numFmtId="37" fontId="13" fillId="0" borderId="0" xfId="0" applyFont="1" applyAlignment="1">
      <alignment/>
    </xf>
    <xf numFmtId="37" fontId="11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72" fontId="14" fillId="0" borderId="0" xfId="37" applyNumberFormat="1" applyFont="1" applyAlignment="1" applyProtection="1">
      <alignment horizontal="left"/>
      <protection/>
    </xf>
    <xf numFmtId="1" fontId="0" fillId="0" borderId="0" xfId="0" applyNumberFormat="1" applyFont="1" applyAlignment="1">
      <alignment/>
    </xf>
    <xf numFmtId="37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 quotePrefix="1">
      <alignment horizontal="right"/>
      <protection/>
    </xf>
    <xf numFmtId="37" fontId="0" fillId="0" borderId="0" xfId="0" applyFont="1" applyBorder="1" applyAlignment="1">
      <alignment/>
    </xf>
    <xf numFmtId="1" fontId="0" fillId="0" borderId="0" xfId="0" applyNumberFormat="1" applyFont="1" applyAlignment="1" applyProtection="1" quotePrefix="1">
      <alignment horizontal="right"/>
      <protection/>
    </xf>
    <xf numFmtId="37" fontId="14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Alignment="1">
      <alignment horizontal="left"/>
    </xf>
    <xf numFmtId="37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Font="1" applyAlignment="1">
      <alignment/>
    </xf>
    <xf numFmtId="37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7" fontId="14" fillId="0" borderId="0" xfId="0" applyFont="1" applyAlignment="1">
      <alignment horizontal="left"/>
    </xf>
    <xf numFmtId="37" fontId="0" fillId="0" borderId="0" xfId="0" applyFont="1" applyAlignment="1">
      <alignment horizontal="left"/>
    </xf>
    <xf numFmtId="37" fontId="5" fillId="0" borderId="0" xfId="0" applyFont="1" applyFill="1" applyAlignment="1">
      <alignment/>
    </xf>
    <xf numFmtId="3" fontId="1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7" fontId="0" fillId="0" borderId="0" xfId="0" applyFill="1" applyAlignment="1">
      <alignment/>
    </xf>
    <xf numFmtId="1" fontId="5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1" fontId="18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7" fontId="17" fillId="0" borderId="0" xfId="0" applyFont="1" applyAlignment="1">
      <alignment/>
    </xf>
    <xf numFmtId="37" fontId="15" fillId="0" borderId="0" xfId="0" applyFont="1" applyAlignment="1">
      <alignment/>
    </xf>
    <xf numFmtId="37" fontId="0" fillId="0" borderId="10" xfId="0" applyNumberFormat="1" applyBorder="1" applyAlignment="1" applyProtection="1">
      <alignment horizontal="left"/>
      <protection/>
    </xf>
    <xf numFmtId="4" fontId="19" fillId="0" borderId="0" xfId="0" applyNumberFormat="1" applyFont="1" applyFill="1" applyBorder="1" applyAlignment="1">
      <alignment/>
    </xf>
    <xf numFmtId="37" fontId="0" fillId="0" borderId="0" xfId="0" applyFont="1" applyAlignment="1" quotePrefix="1">
      <alignment horizontal="left"/>
    </xf>
    <xf numFmtId="1" fontId="0" fillId="0" borderId="0" xfId="0" applyNumberFormat="1" applyFont="1" applyAlignment="1">
      <alignment horizontal="left"/>
    </xf>
    <xf numFmtId="3" fontId="0" fillId="0" borderId="0" xfId="0" applyNumberFormat="1" applyFill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 horizontal="left"/>
      <protection/>
    </xf>
    <xf numFmtId="37" fontId="14" fillId="0" borderId="0" xfId="0" applyFont="1" applyAlignment="1">
      <alignment/>
    </xf>
    <xf numFmtId="37" fontId="0" fillId="0" borderId="0" xfId="0" applyAlignment="1">
      <alignment horizontal="left"/>
    </xf>
    <xf numFmtId="37" fontId="0" fillId="0" borderId="10" xfId="0" applyNumberFormat="1" applyFont="1" applyBorder="1" applyAlignment="1" applyProtection="1">
      <alignment horizontal="left"/>
      <protection/>
    </xf>
    <xf numFmtId="1" fontId="0" fillId="0" borderId="0" xfId="0" applyNumberFormat="1" applyFont="1" applyFill="1" applyAlignment="1">
      <alignment horizontal="left"/>
    </xf>
    <xf numFmtId="37" fontId="54" fillId="0" borderId="0" xfId="0" applyFont="1" applyAlignment="1">
      <alignment/>
    </xf>
    <xf numFmtId="3" fontId="55" fillId="0" borderId="0" xfId="0" applyNumberFormat="1" applyFont="1" applyFill="1" applyBorder="1" applyAlignment="1" applyProtection="1">
      <alignment/>
      <protection/>
    </xf>
    <xf numFmtId="37" fontId="55" fillId="0" borderId="10" xfId="0" applyNumberFormat="1" applyFont="1" applyBorder="1" applyAlignment="1" applyProtection="1">
      <alignment horizontal="left"/>
      <protection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2 - Style1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21" sqref="B21"/>
    </sheetView>
  </sheetViews>
  <sheetFormatPr defaultColWidth="8.796875" defaultRowHeight="15"/>
  <sheetData>
    <row r="1" spans="1:7" ht="18.75">
      <c r="A1" s="11"/>
      <c r="B1" s="12" t="s">
        <v>42</v>
      </c>
      <c r="C1" s="12"/>
      <c r="D1" s="12"/>
      <c r="E1" s="12"/>
      <c r="F1" s="12"/>
      <c r="G1" s="12"/>
    </row>
    <row r="2" spans="1:7" ht="18.75">
      <c r="A2" s="11"/>
      <c r="B2" s="12"/>
      <c r="C2" s="12"/>
      <c r="D2" s="12"/>
      <c r="E2" s="12"/>
      <c r="F2" s="12"/>
      <c r="G2" s="12"/>
    </row>
    <row r="3" spans="1:7" ht="18.75">
      <c r="A3" s="11"/>
      <c r="B3" s="12" t="s">
        <v>76</v>
      </c>
      <c r="C3" s="12"/>
      <c r="D3" s="12"/>
      <c r="E3" s="12"/>
      <c r="F3" s="12"/>
      <c r="G3" s="12"/>
    </row>
    <row r="4" spans="1:7" ht="15.75">
      <c r="A4" s="11"/>
      <c r="B4" s="11"/>
      <c r="C4" s="11"/>
      <c r="D4" s="11"/>
      <c r="E4" s="11"/>
      <c r="F4" s="11"/>
      <c r="G4" s="11"/>
    </row>
    <row r="5" spans="1:7" ht="15.75">
      <c r="A5" s="11"/>
      <c r="B5" s="11"/>
      <c r="C5" s="11"/>
      <c r="D5" s="11"/>
      <c r="E5" s="11"/>
      <c r="F5" s="11"/>
      <c r="G5" s="11"/>
    </row>
    <row r="6" spans="1:7" ht="15.75">
      <c r="A6" s="11"/>
      <c r="B6" s="11" t="s">
        <v>33</v>
      </c>
      <c r="C6" s="11"/>
      <c r="D6" s="11"/>
      <c r="E6" s="11"/>
      <c r="F6" s="11"/>
      <c r="G6" s="11"/>
    </row>
    <row r="7" spans="1:7" ht="15.75">
      <c r="A7" s="11"/>
      <c r="B7" s="11"/>
      <c r="C7" s="11"/>
      <c r="D7" s="11"/>
      <c r="E7" s="11"/>
      <c r="F7" s="11"/>
      <c r="G7" s="11"/>
    </row>
    <row r="8" spans="1:7" ht="15.75">
      <c r="A8" s="11">
        <v>1</v>
      </c>
      <c r="B8" s="11" t="s">
        <v>34</v>
      </c>
      <c r="C8" s="11"/>
      <c r="D8" s="11"/>
      <c r="E8" s="11"/>
      <c r="F8" s="11"/>
      <c r="G8" s="11"/>
    </row>
    <row r="9" spans="1:7" ht="15.75">
      <c r="A9" s="11">
        <v>2</v>
      </c>
      <c r="B9" s="11" t="s">
        <v>35</v>
      </c>
      <c r="C9" s="11"/>
      <c r="D9" s="11"/>
      <c r="E9" s="11"/>
      <c r="F9" s="11"/>
      <c r="G9" s="11"/>
    </row>
    <row r="10" spans="1:7" ht="15.75">
      <c r="A10" s="11"/>
      <c r="B10" s="11"/>
      <c r="C10" s="11"/>
      <c r="D10" s="11"/>
      <c r="E10" s="11"/>
      <c r="F10" s="11"/>
      <c r="G10" s="11"/>
    </row>
    <row r="11" spans="1:7" ht="15.75">
      <c r="A11" s="11"/>
      <c r="B11" s="11"/>
      <c r="C11" s="11"/>
      <c r="D11" s="11"/>
      <c r="E11" s="11"/>
      <c r="F11" s="11"/>
      <c r="G11" s="11"/>
    </row>
    <row r="12" spans="1:7" ht="15.75">
      <c r="A12" s="11"/>
      <c r="B12" s="11"/>
      <c r="C12" s="11"/>
      <c r="D12" s="11"/>
      <c r="E12" s="11"/>
      <c r="F12" s="11"/>
      <c r="G12" s="11"/>
    </row>
    <row r="13" spans="1:7" ht="15.75">
      <c r="A13" s="11"/>
      <c r="B13" s="11"/>
      <c r="C13" s="11"/>
      <c r="D13" s="11"/>
      <c r="E13" s="11"/>
      <c r="F13" s="11"/>
      <c r="G13" s="11"/>
    </row>
    <row r="14" spans="1:7" ht="15.75">
      <c r="A14" s="11"/>
      <c r="B14" s="11"/>
      <c r="C14" s="11"/>
      <c r="D14" s="11"/>
      <c r="E14" s="11"/>
      <c r="F14" s="11"/>
      <c r="G14" s="11"/>
    </row>
    <row r="15" spans="1:7" ht="15.75">
      <c r="A15" s="11"/>
      <c r="B15" s="11"/>
      <c r="C15" s="11"/>
      <c r="D15" s="11"/>
      <c r="E15" s="11"/>
      <c r="F15" s="11"/>
      <c r="G15" s="11"/>
    </row>
    <row r="16" spans="1:7" ht="15.75">
      <c r="A16" s="11"/>
      <c r="B16" s="11"/>
      <c r="C16" s="11"/>
      <c r="D16" s="11"/>
      <c r="E16" s="11"/>
      <c r="F16" s="11"/>
      <c r="G16" s="11"/>
    </row>
    <row r="17" spans="1:7" ht="15.75">
      <c r="A17" s="11"/>
      <c r="B17" s="11"/>
      <c r="C17" s="11"/>
      <c r="D17" s="11"/>
      <c r="E17" s="11"/>
      <c r="F17" s="11"/>
      <c r="G17" s="11"/>
    </row>
    <row r="18" spans="1:7" ht="15.75">
      <c r="A18" s="11"/>
      <c r="B18" s="13" t="s">
        <v>37</v>
      </c>
      <c r="C18" s="13"/>
      <c r="D18" s="13"/>
      <c r="E18" s="13"/>
      <c r="F18" s="11"/>
      <c r="G18" s="11"/>
    </row>
    <row r="19" spans="1:7" ht="15.75">
      <c r="A19" s="11"/>
      <c r="B19" s="13" t="s">
        <v>74</v>
      </c>
      <c r="C19" s="13"/>
      <c r="D19" s="13"/>
      <c r="E19" s="13"/>
      <c r="F19" s="11"/>
      <c r="G19" s="11"/>
    </row>
    <row r="20" spans="1:7" ht="15.75">
      <c r="A20" s="11"/>
      <c r="B20" s="13"/>
      <c r="C20" s="13"/>
      <c r="D20" s="13"/>
      <c r="E20" s="13"/>
      <c r="F20" s="11"/>
      <c r="G20" s="11"/>
    </row>
    <row r="21" spans="1:7" ht="15.75">
      <c r="A21" s="11"/>
      <c r="B21" s="13" t="s">
        <v>77</v>
      </c>
      <c r="C21" s="13"/>
      <c r="D21" s="13"/>
      <c r="E21" s="13"/>
      <c r="F21" s="11"/>
      <c r="G21" s="11"/>
    </row>
    <row r="24" ht="15.75">
      <c r="E24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80"/>
  <sheetViews>
    <sheetView showGridLines="0" zoomScale="120" zoomScaleNormal="120" zoomScalePageLayoutView="0" workbookViewId="0" topLeftCell="A19">
      <selection activeCell="A29" sqref="A29"/>
    </sheetView>
  </sheetViews>
  <sheetFormatPr defaultColWidth="9.59765625" defaultRowHeight="15"/>
  <cols>
    <col min="1" max="1" width="4" style="0" customWidth="1"/>
    <col min="2" max="2" width="36.3984375" style="0" customWidth="1"/>
    <col min="3" max="4" width="9.59765625" style="0" customWidth="1"/>
    <col min="5" max="5" width="8.59765625" style="0" bestFit="1" customWidth="1"/>
    <col min="6" max="8" width="9.59765625" style="0" customWidth="1"/>
    <col min="9" max="9" width="8" style="0" bestFit="1" customWidth="1"/>
    <col min="10" max="206" width="9.59765625" style="0" customWidth="1"/>
    <col min="207" max="207" width="1.59765625" style="0" customWidth="1"/>
  </cols>
  <sheetData>
    <row r="1" spans="1:10" ht="15.75">
      <c r="A1" s="1"/>
      <c r="B1" s="14"/>
      <c r="C1" s="14"/>
      <c r="D1" s="14"/>
      <c r="E1" s="14"/>
      <c r="F1" s="14"/>
      <c r="G1" s="15"/>
      <c r="H1" s="15" t="s">
        <v>27</v>
      </c>
      <c r="I1" s="1"/>
      <c r="J1" s="4"/>
    </row>
    <row r="2" spans="1:10" ht="15.75">
      <c r="A2" s="1"/>
      <c r="B2" s="14"/>
      <c r="C2" s="14"/>
      <c r="D2" s="14"/>
      <c r="E2" s="14"/>
      <c r="F2" s="14"/>
      <c r="G2" s="14"/>
      <c r="H2" s="15"/>
      <c r="I2" s="1"/>
      <c r="J2" s="4"/>
    </row>
    <row r="3" spans="1:10" ht="15.75">
      <c r="A3" s="16" t="s">
        <v>78</v>
      </c>
      <c r="B3" s="17"/>
      <c r="C3" s="17"/>
      <c r="D3" s="17"/>
      <c r="E3" s="17"/>
      <c r="F3" s="17"/>
      <c r="G3" s="17"/>
      <c r="H3" s="17"/>
      <c r="I3" s="18"/>
      <c r="J3" s="4"/>
    </row>
    <row r="4" spans="1:10" ht="15.75">
      <c r="A4" s="18"/>
      <c r="B4" s="17"/>
      <c r="C4" s="17"/>
      <c r="D4" s="17"/>
      <c r="E4" s="17"/>
      <c r="F4" s="17"/>
      <c r="G4" s="17"/>
      <c r="H4" s="17"/>
      <c r="I4" s="18"/>
      <c r="J4" s="4"/>
    </row>
    <row r="5" spans="1:10" ht="15.75">
      <c r="A5" s="19"/>
      <c r="B5" s="20"/>
      <c r="C5" s="20"/>
      <c r="D5" s="20"/>
      <c r="E5" s="21" t="s">
        <v>2</v>
      </c>
      <c r="F5" s="21"/>
      <c r="G5" s="21" t="s">
        <v>1</v>
      </c>
      <c r="H5" s="21" t="s">
        <v>2</v>
      </c>
      <c r="I5" s="18"/>
      <c r="J5" s="4"/>
    </row>
    <row r="6" spans="1:10" ht="15.75">
      <c r="A6" s="19"/>
      <c r="B6" s="22"/>
      <c r="C6" s="22"/>
      <c r="D6" s="22"/>
      <c r="E6" s="23">
        <v>2021</v>
      </c>
      <c r="F6" s="23"/>
      <c r="G6" s="23">
        <v>2021</v>
      </c>
      <c r="H6" s="23">
        <v>2020</v>
      </c>
      <c r="I6" s="18"/>
      <c r="J6" s="4"/>
    </row>
    <row r="7" spans="1:10" ht="15.75">
      <c r="A7" s="19"/>
      <c r="B7" s="17"/>
      <c r="C7" s="17"/>
      <c r="D7" s="17"/>
      <c r="E7" s="25"/>
      <c r="F7" s="25"/>
      <c r="G7" s="25"/>
      <c r="H7" s="23"/>
      <c r="I7" s="18"/>
      <c r="J7" s="4"/>
    </row>
    <row r="8" spans="1:10" ht="15.75">
      <c r="A8" s="26" t="s">
        <v>0</v>
      </c>
      <c r="B8" s="17"/>
      <c r="C8" s="17"/>
      <c r="D8" s="17"/>
      <c r="E8" s="25"/>
      <c r="F8" s="25"/>
      <c r="G8" s="25"/>
      <c r="H8" s="23"/>
      <c r="I8" s="18"/>
      <c r="J8" s="4"/>
    </row>
    <row r="9" spans="1:10" ht="15.75">
      <c r="A9" s="19"/>
      <c r="B9" s="22"/>
      <c r="C9" s="22"/>
      <c r="D9" s="22"/>
      <c r="E9" s="23"/>
      <c r="F9" s="23"/>
      <c r="G9" s="23"/>
      <c r="H9" s="23"/>
      <c r="I9" s="18"/>
      <c r="J9" s="4"/>
    </row>
    <row r="10" spans="1:10" ht="15.75">
      <c r="A10" s="27" t="s">
        <v>3</v>
      </c>
      <c r="B10" s="20"/>
      <c r="C10" s="50"/>
      <c r="D10" s="50"/>
      <c r="E10" s="52"/>
      <c r="F10" s="20"/>
      <c r="G10" s="20"/>
      <c r="H10" s="20"/>
      <c r="I10" s="19"/>
      <c r="J10" s="4"/>
    </row>
    <row r="11" spans="1:10" ht="15.75">
      <c r="A11" s="19"/>
      <c r="B11" s="55" t="s">
        <v>62</v>
      </c>
      <c r="C11" s="47"/>
      <c r="D11" s="67">
        <v>0</v>
      </c>
      <c r="E11" s="47"/>
      <c r="F11" s="64">
        <v>0</v>
      </c>
      <c r="H11">
        <v>0</v>
      </c>
      <c r="I11" s="19"/>
      <c r="J11" s="4"/>
    </row>
    <row r="12" spans="1:10" ht="15.75">
      <c r="A12" s="19"/>
      <c r="B12" s="70" t="s">
        <v>79</v>
      </c>
      <c r="C12" s="64">
        <v>50000</v>
      </c>
      <c r="D12">
        <v>0</v>
      </c>
      <c r="E12" s="64"/>
      <c r="F12" s="46">
        <v>50000</v>
      </c>
      <c r="H12">
        <v>0</v>
      </c>
      <c r="J12" s="4"/>
    </row>
    <row r="13" spans="1:10" ht="15.75">
      <c r="A13" s="19"/>
      <c r="B13" s="55" t="s">
        <v>44</v>
      </c>
      <c r="C13" s="64"/>
      <c r="D13">
        <v>31461</v>
      </c>
      <c r="E13" s="64"/>
      <c r="F13" s="64">
        <v>30300</v>
      </c>
      <c r="H13">
        <v>30844</v>
      </c>
      <c r="I13" s="19"/>
      <c r="J13" s="46"/>
    </row>
    <row r="14" spans="1:10" ht="15.75">
      <c r="A14" s="19"/>
      <c r="B14" s="55" t="s">
        <v>46</v>
      </c>
      <c r="C14" s="64"/>
      <c r="D14">
        <v>10109.900000000001</v>
      </c>
      <c r="E14" s="64"/>
      <c r="F14" s="64">
        <v>10200</v>
      </c>
      <c r="H14">
        <v>10109.91</v>
      </c>
      <c r="I14" s="19"/>
      <c r="J14" s="4"/>
    </row>
    <row r="15" spans="1:10" ht="15.75">
      <c r="A15" s="19"/>
      <c r="B15" s="55" t="s">
        <v>15</v>
      </c>
      <c r="C15" s="64"/>
      <c r="D15">
        <v>3460.95</v>
      </c>
      <c r="E15" s="64"/>
      <c r="F15" s="64">
        <v>3700</v>
      </c>
      <c r="H15">
        <v>3970.2799999999997</v>
      </c>
      <c r="I15" s="19"/>
      <c r="J15" s="4"/>
    </row>
    <row r="16" spans="1:12" ht="15.75">
      <c r="A16" s="19"/>
      <c r="B16" s="55" t="s">
        <v>16</v>
      </c>
      <c r="C16" s="64"/>
      <c r="D16">
        <v>1122.81</v>
      </c>
      <c r="E16" s="64"/>
      <c r="F16" s="64">
        <v>4000</v>
      </c>
      <c r="H16">
        <v>-5967.47</v>
      </c>
      <c r="I16" s="19"/>
      <c r="J16" s="4"/>
      <c r="L16" s="46"/>
    </row>
    <row r="17" spans="1:10" ht="15.75">
      <c r="A17" s="19"/>
      <c r="B17" s="55" t="s">
        <v>43</v>
      </c>
      <c r="C17" s="64"/>
      <c r="D17">
        <v>27662.8</v>
      </c>
      <c r="E17" s="64"/>
      <c r="F17" s="64">
        <v>24000</v>
      </c>
      <c r="H17">
        <v>24439.12</v>
      </c>
      <c r="I17" s="19"/>
      <c r="J17" s="4"/>
    </row>
    <row r="18" spans="1:10" ht="15.75">
      <c r="A18" s="19"/>
      <c r="B18" s="55" t="s">
        <v>45</v>
      </c>
      <c r="C18" s="64"/>
      <c r="D18" s="64"/>
      <c r="E18" s="64">
        <f>SUM(D11:D17)</f>
        <v>73817.45999999999</v>
      </c>
      <c r="F18" s="64"/>
      <c r="G18" s="47">
        <f>SUM(F11:F17)</f>
        <v>122200</v>
      </c>
      <c r="H18" s="46">
        <f>SUM(H11:H17)</f>
        <v>63395.84</v>
      </c>
      <c r="I18" s="47"/>
      <c r="J18" s="4"/>
    </row>
    <row r="19" spans="1:10" ht="15.75">
      <c r="A19" s="35" t="s">
        <v>4</v>
      </c>
      <c r="B19" s="36"/>
      <c r="C19" s="64"/>
      <c r="D19" s="64"/>
      <c r="E19" s="64"/>
      <c r="F19" s="64"/>
      <c r="G19" s="30"/>
      <c r="H19" s="31"/>
      <c r="I19" s="32"/>
      <c r="J19" s="61"/>
    </row>
    <row r="20" spans="1:10" ht="15.75">
      <c r="A20" s="32"/>
      <c r="B20" s="33" t="s">
        <v>5</v>
      </c>
      <c r="C20" s="64"/>
      <c r="D20" s="64"/>
      <c r="E20" s="64">
        <v>31983.29</v>
      </c>
      <c r="F20" s="64"/>
      <c r="G20" s="56">
        <v>32000</v>
      </c>
      <c r="H20" s="64">
        <v>31983.29</v>
      </c>
      <c r="I20" s="32"/>
      <c r="J20" s="61"/>
    </row>
    <row r="21" spans="1:10" ht="15.75">
      <c r="A21" s="35" t="s">
        <v>6</v>
      </c>
      <c r="B21" s="36"/>
      <c r="C21" s="64"/>
      <c r="D21" s="64"/>
      <c r="E21" s="64"/>
      <c r="F21" s="64"/>
      <c r="G21" s="30"/>
      <c r="H21" s="31"/>
      <c r="I21" s="32"/>
      <c r="J21" s="4"/>
    </row>
    <row r="22" spans="1:10" ht="15.75">
      <c r="A22" s="35"/>
      <c r="B22" t="s">
        <v>67</v>
      </c>
      <c r="C22" s="64"/>
      <c r="D22" s="64">
        <v>0</v>
      </c>
      <c r="E22" s="64"/>
      <c r="F22" s="64">
        <v>0</v>
      </c>
      <c r="G22" s="30"/>
      <c r="H22" s="64">
        <v>0</v>
      </c>
      <c r="I22" s="32"/>
      <c r="J22" s="4"/>
    </row>
    <row r="23" spans="1:11" ht="15.75">
      <c r="A23" s="32"/>
      <c r="B23" s="33" t="s">
        <v>48</v>
      </c>
      <c r="C23" s="64"/>
      <c r="D23" s="64">
        <v>45590.19</v>
      </c>
      <c r="E23" s="64"/>
      <c r="F23" s="64">
        <v>46472.5</v>
      </c>
      <c r="G23" s="30"/>
      <c r="H23" s="64">
        <v>15304.669999999998</v>
      </c>
      <c r="I23" s="37"/>
      <c r="J23" s="4"/>
      <c r="K23" s="61"/>
    </row>
    <row r="24" spans="1:11" ht="15.75">
      <c r="A24" s="32"/>
      <c r="B24" s="63" t="s">
        <v>61</v>
      </c>
      <c r="C24" s="64"/>
      <c r="D24" s="64">
        <v>52865.40999999999</v>
      </c>
      <c r="E24" s="64"/>
      <c r="F24" s="64">
        <v>70969</v>
      </c>
      <c r="G24" s="30"/>
      <c r="H24" s="64">
        <v>54239.720000000016</v>
      </c>
      <c r="I24" s="37"/>
      <c r="J24" s="4"/>
      <c r="K24" s="61"/>
    </row>
    <row r="25" spans="1:12" ht="15.75">
      <c r="A25" s="32"/>
      <c r="B25" s="68" t="s">
        <v>65</v>
      </c>
      <c r="C25" s="64"/>
      <c r="D25" s="64">
        <v>0</v>
      </c>
      <c r="E25" s="64"/>
      <c r="F25" s="64">
        <v>7000</v>
      </c>
      <c r="G25" s="30"/>
      <c r="H25" s="64">
        <v>2775.5</v>
      </c>
      <c r="I25" s="32"/>
      <c r="J25" s="4"/>
      <c r="K25" s="46"/>
      <c r="L25" s="61"/>
    </row>
    <row r="26" spans="1:12" ht="15.75">
      <c r="A26" s="32"/>
      <c r="B26" s="63" t="s">
        <v>70</v>
      </c>
      <c r="C26" s="64"/>
      <c r="D26" s="64">
        <v>13665.57</v>
      </c>
      <c r="E26" s="64"/>
      <c r="F26" s="64">
        <v>27000</v>
      </c>
      <c r="G26" s="30"/>
      <c r="H26" s="64">
        <v>12715.01</v>
      </c>
      <c r="I26" s="32"/>
      <c r="J26" s="4"/>
      <c r="L26" s="61"/>
    </row>
    <row r="27" spans="1:12" ht="15.75">
      <c r="A27" s="32"/>
      <c r="B27" s="33" t="s">
        <v>7</v>
      </c>
      <c r="C27" s="64"/>
      <c r="D27" s="64"/>
      <c r="E27" s="64">
        <f>SUM(D23:D26)</f>
        <v>112121.16999999998</v>
      </c>
      <c r="F27" s="64"/>
      <c r="G27" s="30">
        <f>SUM(F22:F26)</f>
        <v>151441.5</v>
      </c>
      <c r="H27">
        <f>+H23+H24+H25+H26</f>
        <v>85034.90000000001</v>
      </c>
      <c r="I27" s="32"/>
      <c r="J27" s="4"/>
      <c r="L27" s="61"/>
    </row>
    <row r="28" spans="1:10" ht="15.75">
      <c r="A28" s="35" t="s">
        <v>8</v>
      </c>
      <c r="B28" s="36"/>
      <c r="C28" s="64"/>
      <c r="D28" s="64"/>
      <c r="E28" s="64">
        <v>25589.45</v>
      </c>
      <c r="F28" s="64"/>
      <c r="G28" s="30">
        <v>21000</v>
      </c>
      <c r="H28" s="64">
        <v>17672.75</v>
      </c>
      <c r="I28" s="32"/>
      <c r="J28" s="4"/>
    </row>
    <row r="29" spans="1:10" ht="15.75">
      <c r="A29" s="65" t="s">
        <v>84</v>
      </c>
      <c r="B29" s="36"/>
      <c r="C29" s="64"/>
      <c r="D29" s="64"/>
      <c r="E29" s="64">
        <v>35067.62</v>
      </c>
      <c r="F29" s="64"/>
      <c r="G29" s="30"/>
      <c r="H29" s="64"/>
      <c r="I29" s="32"/>
      <c r="J29" s="4"/>
    </row>
    <row r="30" spans="1:10" ht="15.75">
      <c r="A30" s="66" t="s">
        <v>66</v>
      </c>
      <c r="B30" s="36"/>
      <c r="C30" s="64"/>
      <c r="D30" s="64"/>
      <c r="E30" s="64">
        <v>5385</v>
      </c>
      <c r="F30" s="64"/>
      <c r="G30" s="30">
        <v>5000</v>
      </c>
      <c r="H30" s="64">
        <v>18114</v>
      </c>
      <c r="I30" s="32"/>
      <c r="J30" s="4"/>
    </row>
    <row r="31" spans="1:11" ht="15.75">
      <c r="A31" s="66" t="s">
        <v>49</v>
      </c>
      <c r="B31" s="66"/>
      <c r="C31" s="64"/>
      <c r="D31" s="64"/>
      <c r="E31" s="64">
        <v>0</v>
      </c>
      <c r="F31" s="64"/>
      <c r="G31" s="30">
        <v>0</v>
      </c>
      <c r="H31" s="64">
        <v>0</v>
      </c>
      <c r="K31" s="61"/>
    </row>
    <row r="32" spans="1:11" ht="15.75">
      <c r="A32" s="35" t="s">
        <v>25</v>
      </c>
      <c r="B32" s="36"/>
      <c r="C32" s="64"/>
      <c r="D32" s="64"/>
      <c r="E32" s="64">
        <v>4523.35</v>
      </c>
      <c r="F32" s="64"/>
      <c r="G32" s="30">
        <v>6800</v>
      </c>
      <c r="H32" s="64">
        <v>5131.950000000003</v>
      </c>
      <c r="I32" s="32"/>
      <c r="J32" s="4"/>
      <c r="K32" s="61"/>
    </row>
    <row r="33" spans="1:11" ht="15.75">
      <c r="A33" s="35" t="s">
        <v>9</v>
      </c>
      <c r="B33" s="36"/>
      <c r="C33" s="64"/>
      <c r="D33" s="64"/>
      <c r="E33" s="64">
        <v>0</v>
      </c>
      <c r="F33" s="64"/>
      <c r="G33" s="30">
        <v>0</v>
      </c>
      <c r="H33" s="64">
        <v>4300</v>
      </c>
      <c r="I33" s="32"/>
      <c r="J33" s="4"/>
      <c r="K33" s="61"/>
    </row>
    <row r="34" spans="1:10" ht="15.75">
      <c r="A34" s="35" t="s">
        <v>36</v>
      </c>
      <c r="B34" s="36"/>
      <c r="C34" s="64"/>
      <c r="D34" s="64"/>
      <c r="E34" s="64">
        <v>0</v>
      </c>
      <c r="F34" s="64"/>
      <c r="G34" s="30">
        <v>3000</v>
      </c>
      <c r="H34" s="64">
        <v>3000</v>
      </c>
      <c r="I34" s="32"/>
      <c r="J34" s="4"/>
    </row>
    <row r="35" spans="1:10" ht="15.75">
      <c r="A35" s="73" t="s">
        <v>68</v>
      </c>
      <c r="B35" s="36"/>
      <c r="C35" s="64"/>
      <c r="D35" s="64"/>
      <c r="E35" s="72">
        <v>6588.94</v>
      </c>
      <c r="F35" s="64"/>
      <c r="G35" s="30">
        <v>3000</v>
      </c>
      <c r="H35" s="64">
        <v>6278.62</v>
      </c>
      <c r="I35" s="32"/>
      <c r="J35" s="4"/>
    </row>
    <row r="36" spans="1:10" ht="15.75">
      <c r="A36" s="69" t="s">
        <v>69</v>
      </c>
      <c r="B36" s="36"/>
      <c r="C36" s="64"/>
      <c r="D36" s="64"/>
      <c r="E36" s="64">
        <v>11571.78</v>
      </c>
      <c r="F36" s="64"/>
      <c r="G36" s="30">
        <v>13000</v>
      </c>
      <c r="H36" s="64">
        <v>4033.66</v>
      </c>
      <c r="I36" s="32"/>
      <c r="J36" s="4"/>
    </row>
    <row r="37" spans="1:9" ht="15.75">
      <c r="A37" s="35" t="s">
        <v>58</v>
      </c>
      <c r="B37" s="36"/>
      <c r="C37" s="64"/>
      <c r="D37" s="64"/>
      <c r="E37" s="64">
        <v>1941</v>
      </c>
      <c r="F37" s="64"/>
      <c r="G37" s="30">
        <v>1000</v>
      </c>
      <c r="H37" s="64">
        <v>689.8</v>
      </c>
      <c r="I37" s="32"/>
    </row>
    <row r="38" spans="1:15" ht="15.75">
      <c r="A38" s="65" t="s">
        <v>57</v>
      </c>
      <c r="B38" s="36"/>
      <c r="C38" s="64"/>
      <c r="D38" s="64"/>
      <c r="E38" s="64">
        <v>0</v>
      </c>
      <c r="F38" s="64"/>
      <c r="G38" s="30">
        <v>0</v>
      </c>
      <c r="H38" s="64">
        <v>0</v>
      </c>
      <c r="I38" s="32"/>
      <c r="O38" s="64"/>
    </row>
    <row r="39" spans="1:11" ht="15.75">
      <c r="A39" s="35" t="s">
        <v>50</v>
      </c>
      <c r="B39" s="36"/>
      <c r="C39" s="64"/>
      <c r="D39" s="64"/>
      <c r="E39" s="64">
        <v>10349.630000000001</v>
      </c>
      <c r="F39" s="64"/>
      <c r="G39" s="30">
        <v>13000</v>
      </c>
      <c r="H39" s="64">
        <v>3957.55</v>
      </c>
      <c r="I39" s="32"/>
      <c r="J39" s="4"/>
      <c r="K39" s="46"/>
    </row>
    <row r="40" spans="1:10" ht="15.75">
      <c r="A40" s="60" t="s">
        <v>53</v>
      </c>
      <c r="B40" s="36"/>
      <c r="C40" s="64"/>
      <c r="D40" s="64"/>
      <c r="E40" s="64">
        <v>15000</v>
      </c>
      <c r="F40" s="64"/>
      <c r="G40" s="30">
        <v>15000</v>
      </c>
      <c r="H40" s="64">
        <v>15000</v>
      </c>
      <c r="I40" s="32"/>
      <c r="J40" s="4"/>
    </row>
    <row r="41" spans="1:10" ht="15.75">
      <c r="A41" s="60" t="s">
        <v>56</v>
      </c>
      <c r="B41" s="60"/>
      <c r="C41" s="46"/>
      <c r="D41" s="46"/>
      <c r="E41" s="64">
        <v>23000</v>
      </c>
      <c r="F41" s="64"/>
      <c r="G41" s="57">
        <v>23000</v>
      </c>
      <c r="H41" s="64">
        <v>23000</v>
      </c>
      <c r="I41" s="32"/>
      <c r="J41" s="4"/>
    </row>
    <row r="42" spans="1:10" ht="15.75">
      <c r="A42" s="32" t="s">
        <v>11</v>
      </c>
      <c r="B42" s="39"/>
      <c r="C42" s="46"/>
      <c r="D42" s="46"/>
      <c r="E42" s="64">
        <f>SUM(E11:E41)</f>
        <v>356938.69</v>
      </c>
      <c r="F42" s="64"/>
      <c r="G42" s="46">
        <f>SUM(G11:G41)</f>
        <v>409441.5</v>
      </c>
      <c r="H42" s="46">
        <v>281592.36</v>
      </c>
      <c r="J42" s="40"/>
    </row>
    <row r="43" spans="1:10" ht="15.75">
      <c r="A43" s="37"/>
      <c r="B43" s="36"/>
      <c r="C43" s="46"/>
      <c r="D43" s="46"/>
      <c r="E43" s="64"/>
      <c r="F43" s="64"/>
      <c r="G43" s="30"/>
      <c r="H43" s="31"/>
      <c r="I43" s="32"/>
      <c r="J43" s="4"/>
    </row>
    <row r="44" spans="1:10" ht="15.75">
      <c r="A44" s="41" t="s">
        <v>12</v>
      </c>
      <c r="B44" s="17"/>
      <c r="C44" s="46"/>
      <c r="D44" s="46"/>
      <c r="E44" s="64"/>
      <c r="F44" s="64"/>
      <c r="G44" s="28"/>
      <c r="H44" s="29"/>
      <c r="I44" s="19"/>
      <c r="J44" s="4"/>
    </row>
    <row r="45" spans="1:10" ht="15.75">
      <c r="A45" s="24"/>
      <c r="B45" s="22"/>
      <c r="C45" s="46"/>
      <c r="D45" s="46"/>
      <c r="E45" s="64"/>
      <c r="F45" s="64"/>
      <c r="G45" s="29"/>
      <c r="H45" s="29"/>
      <c r="I45" s="19"/>
      <c r="J45" s="4"/>
    </row>
    <row r="46" spans="1:10" ht="15.75">
      <c r="A46" s="19" t="s">
        <v>32</v>
      </c>
      <c r="B46" s="17"/>
      <c r="C46" s="46"/>
      <c r="D46" s="46"/>
      <c r="E46" s="64">
        <v>381640</v>
      </c>
      <c r="F46" s="64"/>
      <c r="G46" s="28">
        <v>396720</v>
      </c>
      <c r="H46" s="64">
        <v>367360</v>
      </c>
      <c r="I46" s="19"/>
      <c r="J46" s="4"/>
    </row>
    <row r="47" spans="1:10" ht="15.75">
      <c r="A47" s="27" t="s">
        <v>13</v>
      </c>
      <c r="B47" s="17"/>
      <c r="C47" s="46"/>
      <c r="D47" s="46"/>
      <c r="E47" s="64">
        <v>14013</v>
      </c>
      <c r="F47" s="64"/>
      <c r="G47" s="2">
        <v>13500</v>
      </c>
      <c r="H47" s="64">
        <v>11749</v>
      </c>
      <c r="I47" s="32"/>
      <c r="J47" s="4"/>
    </row>
    <row r="48" spans="1:10" ht="15.75">
      <c r="A48" s="66" t="s">
        <v>83</v>
      </c>
      <c r="B48" s="36"/>
      <c r="C48" s="46"/>
      <c r="D48" s="46"/>
      <c r="E48" s="64">
        <v>1560.92</v>
      </c>
      <c r="F48" s="64"/>
      <c r="G48" s="31">
        <v>0</v>
      </c>
      <c r="H48" s="46">
        <v>0</v>
      </c>
      <c r="I48" s="32"/>
      <c r="J48" s="4"/>
    </row>
    <row r="49" spans="1:10" ht="15.75">
      <c r="A49" s="35" t="s">
        <v>14</v>
      </c>
      <c r="B49" s="39"/>
      <c r="C49" s="46"/>
      <c r="D49" s="46"/>
      <c r="E49" s="64">
        <f>SUM(E46:E48)</f>
        <v>397213.92</v>
      </c>
      <c r="F49" s="64"/>
      <c r="G49" s="40">
        <f>SUM(G46:G48)</f>
        <v>410220</v>
      </c>
      <c r="H49" s="53">
        <f>SUM(H46:H48)</f>
        <v>379109</v>
      </c>
      <c r="I49" s="32"/>
      <c r="J49" s="4"/>
    </row>
    <row r="50" spans="1:10" ht="15.75">
      <c r="A50" s="32"/>
      <c r="B50" s="39"/>
      <c r="C50" s="46"/>
      <c r="D50" s="46"/>
      <c r="E50" s="64"/>
      <c r="F50" s="64"/>
      <c r="G50" s="40"/>
      <c r="H50" s="53"/>
      <c r="I50" s="32"/>
      <c r="J50" s="4"/>
    </row>
    <row r="51" spans="1:11" ht="15.75">
      <c r="A51" s="34" t="s">
        <v>10</v>
      </c>
      <c r="B51" s="38"/>
      <c r="C51" s="46"/>
      <c r="D51" s="46"/>
      <c r="E51" s="64">
        <f>E49-E42</f>
        <v>40275.22999999998</v>
      </c>
      <c r="F51" s="64"/>
      <c r="G51" s="46">
        <f>G49-G42</f>
        <v>778.5</v>
      </c>
      <c r="H51" s="54">
        <f>H49-H42</f>
        <v>97516.64000000001</v>
      </c>
      <c r="I51" s="32"/>
      <c r="J51" s="58"/>
      <c r="K51" s="59"/>
    </row>
    <row r="52" spans="1:10" ht="15.75">
      <c r="A52" s="34"/>
      <c r="B52" s="38"/>
      <c r="C52" s="46"/>
      <c r="D52" s="46"/>
      <c r="E52" s="64"/>
      <c r="F52" s="64"/>
      <c r="G52" s="31"/>
      <c r="H52" s="44"/>
      <c r="I52" s="32"/>
      <c r="J52" s="4"/>
    </row>
    <row r="53" spans="1:10" ht="15.75">
      <c r="A53" s="34"/>
      <c r="B53" s="38"/>
      <c r="C53" s="46"/>
      <c r="D53" s="46"/>
      <c r="E53" s="64"/>
      <c r="F53" s="64"/>
      <c r="G53" s="31"/>
      <c r="H53" s="44"/>
      <c r="I53" s="32"/>
      <c r="J53" s="4"/>
    </row>
    <row r="54" spans="1:10" ht="15.75">
      <c r="A54" s="37" t="s">
        <v>26</v>
      </c>
      <c r="B54" s="36"/>
      <c r="E54" s="64">
        <f>+E51-C12</f>
        <v>-9724.770000000019</v>
      </c>
      <c r="F54" s="64"/>
      <c r="G54" s="30"/>
      <c r="H54" s="47">
        <f>+H51-F12</f>
        <v>47516.640000000014</v>
      </c>
      <c r="J54" s="4"/>
    </row>
    <row r="55" spans="1:10" ht="15.75">
      <c r="A55" s="37"/>
      <c r="B55" s="37"/>
      <c r="C55" s="51"/>
      <c r="D55" s="51"/>
      <c r="E55" s="51"/>
      <c r="F55" s="37"/>
      <c r="G55" s="37"/>
      <c r="H55" s="34"/>
      <c r="I55" s="32"/>
      <c r="J55" s="4"/>
    </row>
    <row r="56" spans="1:10" ht="15.75">
      <c r="A56" s="42" t="s">
        <v>29</v>
      </c>
      <c r="B56" s="37"/>
      <c r="C56" s="51"/>
      <c r="D56" s="51"/>
      <c r="E56" s="51"/>
      <c r="F56" s="37"/>
      <c r="G56" s="37"/>
      <c r="H56" s="34"/>
      <c r="I56" s="32"/>
      <c r="J56" s="4"/>
    </row>
    <row r="57" spans="1:10" ht="15.75">
      <c r="A57" s="62" t="s">
        <v>80</v>
      </c>
      <c r="B57" s="37"/>
      <c r="C57" s="51"/>
      <c r="D57" s="51"/>
      <c r="E57" s="51"/>
      <c r="F57" s="37"/>
      <c r="G57" s="37"/>
      <c r="H57" s="34"/>
      <c r="I57" s="32"/>
      <c r="J57" s="4"/>
    </row>
    <row r="58" spans="1:10" ht="15.75">
      <c r="A58" s="37"/>
      <c r="B58" s="37"/>
      <c r="C58" s="51"/>
      <c r="D58" s="51"/>
      <c r="E58" s="51"/>
      <c r="F58" s="37"/>
      <c r="G58" s="37"/>
      <c r="H58" s="34"/>
      <c r="I58" s="32"/>
      <c r="J58" s="4"/>
    </row>
    <row r="59" spans="1:10" ht="15.75">
      <c r="A59" s="42"/>
      <c r="B59" s="37"/>
      <c r="C59" s="51"/>
      <c r="D59" s="51"/>
      <c r="E59" s="51"/>
      <c r="F59" s="37"/>
      <c r="G59" s="37"/>
      <c r="H59" s="34"/>
      <c r="I59" s="32"/>
      <c r="J59" s="4"/>
    </row>
    <row r="60" spans="1:10" ht="15.75">
      <c r="A60" s="37"/>
      <c r="B60" s="37"/>
      <c r="C60" s="51"/>
      <c r="D60" s="51"/>
      <c r="E60" s="51"/>
      <c r="F60" s="37"/>
      <c r="G60" s="37"/>
      <c r="H60" s="34"/>
      <c r="I60" s="32"/>
      <c r="J60" s="4"/>
    </row>
    <row r="61" spans="1:10" ht="15.75">
      <c r="A61" s="37"/>
      <c r="B61" s="37"/>
      <c r="C61" s="51"/>
      <c r="D61" s="51"/>
      <c r="E61" s="51"/>
      <c r="F61" s="37"/>
      <c r="G61" s="37"/>
      <c r="H61" s="37"/>
      <c r="I61" s="32"/>
      <c r="J61" s="4"/>
    </row>
    <row r="62" spans="1:10" ht="15.75">
      <c r="A62" s="37"/>
      <c r="B62" s="42"/>
      <c r="C62" s="51"/>
      <c r="D62" s="51"/>
      <c r="E62" s="51"/>
      <c r="F62" s="37"/>
      <c r="G62" s="37"/>
      <c r="H62" s="37"/>
      <c r="I62" s="32"/>
      <c r="J62" s="4"/>
    </row>
    <row r="63" spans="1:10" ht="15.75">
      <c r="A63" s="4"/>
      <c r="B63" s="4"/>
      <c r="C63" s="43"/>
      <c r="D63" s="43"/>
      <c r="E63" s="43"/>
      <c r="F63" s="4"/>
      <c r="G63" s="4"/>
      <c r="H63" s="4"/>
      <c r="I63" s="4"/>
      <c r="J63" s="4"/>
    </row>
    <row r="64" spans="1:10" ht="15.75">
      <c r="A64" s="4"/>
      <c r="B64" s="4"/>
      <c r="C64" s="43"/>
      <c r="D64" s="43"/>
      <c r="E64" s="43"/>
      <c r="F64" s="4"/>
      <c r="G64" s="4"/>
      <c r="H64" s="4"/>
      <c r="I64" s="4"/>
      <c r="J64" s="4"/>
    </row>
    <row r="65" spans="3:10" ht="15.75">
      <c r="C65" s="48"/>
      <c r="D65" s="48"/>
      <c r="E65" s="48"/>
      <c r="I65" s="4"/>
      <c r="J65" s="4"/>
    </row>
    <row r="66" spans="3:10" ht="15.75">
      <c r="C66" s="48"/>
      <c r="D66" s="48"/>
      <c r="E66" s="48"/>
      <c r="I66" s="9"/>
      <c r="J66" s="4"/>
    </row>
    <row r="67" spans="9:10" ht="15.75">
      <c r="I67" s="9"/>
      <c r="J67" s="4"/>
    </row>
    <row r="68" spans="9:10" ht="15.75">
      <c r="I68" s="9"/>
      <c r="J68" s="4"/>
    </row>
    <row r="69" spans="9:10" ht="15.75">
      <c r="I69" s="9"/>
      <c r="J69" s="4"/>
    </row>
    <row r="70" spans="9:10" ht="15.75">
      <c r="I70" s="9"/>
      <c r="J70" s="4"/>
    </row>
    <row r="71" spans="9:10" ht="15.75">
      <c r="I71" s="9"/>
      <c r="J71" s="4"/>
    </row>
    <row r="72" spans="9:10" ht="15.75">
      <c r="I72" s="9"/>
      <c r="J72" s="4"/>
    </row>
    <row r="73" spans="9:10" ht="15.75">
      <c r="I73" s="9"/>
      <c r="J73" s="4"/>
    </row>
    <row r="74" spans="9:10" ht="15.75">
      <c r="I74" s="9"/>
      <c r="J74" s="4"/>
    </row>
    <row r="75" spans="9:10" ht="15.75">
      <c r="I75" s="4"/>
      <c r="J75" s="4"/>
    </row>
    <row r="76" spans="9:10" ht="15.75">
      <c r="I76" s="4"/>
      <c r="J76" s="4"/>
    </row>
    <row r="77" spans="9:10" ht="15.75">
      <c r="I77" s="4"/>
      <c r="J77" s="4"/>
    </row>
    <row r="78" spans="9:10" ht="15.75">
      <c r="I78" s="4"/>
      <c r="J78" s="4"/>
    </row>
    <row r="79" spans="9:10" ht="15.75">
      <c r="I79" s="4"/>
      <c r="J79" s="4"/>
    </row>
    <row r="80" ht="15.75">
      <c r="J80" s="4"/>
    </row>
  </sheetData>
  <sheetProtection/>
  <printOptions/>
  <pageMargins left="1.04" right="0.2755905511811024" top="0.31496062992125984" bottom="0" header="0.5905511811023623" footer="0.5118110236220472"/>
  <pageSetup fitToHeight="1" fitToWidth="1"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200" zoomScaleNormal="200" zoomScalePageLayoutView="0" workbookViewId="0" topLeftCell="A1">
      <selection activeCell="D35" sqref="D35"/>
    </sheetView>
  </sheetViews>
  <sheetFormatPr defaultColWidth="8.796875" defaultRowHeight="15"/>
  <cols>
    <col min="1" max="1" width="4.3984375" style="0" customWidth="1"/>
    <col min="2" max="2" width="29.09765625" style="0" customWidth="1"/>
    <col min="3" max="3" width="8.19921875" style="0" customWidth="1"/>
    <col min="4" max="4" width="9.59765625" style="0" customWidth="1"/>
    <col min="5" max="5" width="13.09765625" style="0" customWidth="1"/>
    <col min="6" max="6" width="9" style="2" customWidth="1"/>
    <col min="7" max="7" width="11.3984375" style="0" customWidth="1"/>
    <col min="8" max="8" width="0" style="0" hidden="1" customWidth="1"/>
    <col min="9" max="12" width="9.59765625" style="0" bestFit="1" customWidth="1"/>
  </cols>
  <sheetData>
    <row r="1" spans="1:8" ht="15.75">
      <c r="A1" s="3"/>
      <c r="B1" s="3"/>
      <c r="C1" s="3"/>
      <c r="D1" s="3"/>
      <c r="E1" s="3" t="s">
        <v>28</v>
      </c>
      <c r="F1" s="3"/>
      <c r="G1" s="4"/>
      <c r="H1" s="4"/>
    </row>
    <row r="2" spans="1:8" ht="15.75">
      <c r="A2" s="3"/>
      <c r="B2" s="3"/>
      <c r="C2" s="3"/>
      <c r="D2" s="3"/>
      <c r="E2" s="3"/>
      <c r="F2" s="3"/>
      <c r="G2" s="4"/>
      <c r="H2" s="4"/>
    </row>
    <row r="3" spans="1:8" ht="18.75">
      <c r="A3" s="7" t="s">
        <v>75</v>
      </c>
      <c r="B3" s="8"/>
      <c r="C3" s="3"/>
      <c r="D3" s="3"/>
      <c r="E3" s="3"/>
      <c r="F3" s="3"/>
      <c r="G3" s="4"/>
      <c r="H3" s="4"/>
    </row>
    <row r="4" spans="1:8" ht="15.75">
      <c r="A4" s="3"/>
      <c r="B4" s="3"/>
      <c r="C4" s="3"/>
      <c r="D4" s="3"/>
      <c r="E4" s="3"/>
      <c r="F4" s="3"/>
      <c r="G4" s="4"/>
      <c r="H4" s="4"/>
    </row>
    <row r="5" spans="1:8" ht="15.75">
      <c r="A5" s="5" t="s">
        <v>17</v>
      </c>
      <c r="B5" s="3"/>
      <c r="C5" s="3"/>
      <c r="D5" s="3"/>
      <c r="E5" s="3"/>
      <c r="F5" s="3"/>
      <c r="G5" s="4"/>
      <c r="H5" s="4"/>
    </row>
    <row r="6" spans="1:8" ht="15.75">
      <c r="A6" s="3" t="s">
        <v>38</v>
      </c>
      <c r="C6" s="3"/>
      <c r="D6" s="48"/>
      <c r="E6" s="45">
        <v>212554.3799999999</v>
      </c>
      <c r="F6" s="3"/>
      <c r="G6" s="4"/>
      <c r="H6" s="4"/>
    </row>
    <row r="7" spans="1:8" ht="15.75">
      <c r="A7" s="3" t="s">
        <v>31</v>
      </c>
      <c r="B7" s="3"/>
      <c r="C7" s="3"/>
      <c r="D7" s="45"/>
      <c r="E7" s="45"/>
      <c r="F7" s="3"/>
      <c r="G7" s="4"/>
      <c r="H7" s="4"/>
    </row>
    <row r="8" spans="1:8" ht="15.75">
      <c r="A8" s="3"/>
      <c r="B8" s="3" t="s">
        <v>54</v>
      </c>
      <c r="C8" s="3"/>
      <c r="D8" s="45">
        <v>30577.65</v>
      </c>
      <c r="E8" s="45"/>
      <c r="F8" s="3"/>
      <c r="G8" s="71"/>
      <c r="H8" s="45"/>
    </row>
    <row r="9" spans="1:9" ht="15.75">
      <c r="A9" s="3"/>
      <c r="B9" s="3" t="s">
        <v>55</v>
      </c>
      <c r="C9" s="3"/>
      <c r="D9">
        <v>7353</v>
      </c>
      <c r="E9" s="45"/>
      <c r="F9" s="3"/>
      <c r="I9" s="45"/>
    </row>
    <row r="10" spans="1:8" ht="15.75">
      <c r="A10" s="3"/>
      <c r="B10" s="3" t="s">
        <v>7</v>
      </c>
      <c r="C10" s="3"/>
      <c r="D10" s="45"/>
      <c r="E10" s="45">
        <f>D8+D9</f>
        <v>37930.65</v>
      </c>
      <c r="F10" s="45"/>
      <c r="H10" s="4"/>
    </row>
    <row r="11" spans="2:8" ht="15.75">
      <c r="B11" s="45" t="s">
        <v>71</v>
      </c>
      <c r="C11" s="3"/>
      <c r="D11" s="45"/>
      <c r="E11" s="45">
        <v>185398.88999999996</v>
      </c>
      <c r="F11" s="3"/>
      <c r="H11" s="4"/>
    </row>
    <row r="12" spans="2:8" ht="15.75">
      <c r="B12" s="45" t="s">
        <v>72</v>
      </c>
      <c r="C12" s="3"/>
      <c r="D12" s="45"/>
      <c r="E12" s="45">
        <v>69060.32999999993</v>
      </c>
      <c r="F12" s="3"/>
      <c r="H12" s="4"/>
    </row>
    <row r="13" spans="1:8" ht="15.75">
      <c r="A13" s="3"/>
      <c r="B13" s="3" t="s">
        <v>39</v>
      </c>
      <c r="C13" s="3"/>
      <c r="D13" s="45"/>
      <c r="E13" s="45"/>
      <c r="F13" s="3"/>
      <c r="G13" s="4"/>
      <c r="H13" s="4"/>
    </row>
    <row r="14" spans="1:8" ht="15.75">
      <c r="A14" s="3"/>
      <c r="B14" s="3" t="s">
        <v>82</v>
      </c>
      <c r="C14" s="3"/>
      <c r="D14" s="45"/>
      <c r="E14" s="45">
        <v>0</v>
      </c>
      <c r="F14" s="3"/>
      <c r="G14" s="4"/>
      <c r="H14" s="4"/>
    </row>
    <row r="15" spans="1:7" ht="15.75">
      <c r="A15" s="3" t="s">
        <v>18</v>
      </c>
      <c r="B15" s="3"/>
      <c r="C15" s="3"/>
      <c r="D15" s="45"/>
      <c r="E15" s="45"/>
      <c r="F15" s="3"/>
      <c r="G15" s="4"/>
    </row>
    <row r="16" spans="1:7" ht="15.75">
      <c r="A16" s="3"/>
      <c r="B16" s="3" t="s">
        <v>47</v>
      </c>
      <c r="C16" s="3"/>
      <c r="D16" s="45">
        <v>798286.3677171216</v>
      </c>
      <c r="E16" s="45"/>
      <c r="F16" s="3"/>
      <c r="G16" s="4"/>
    </row>
    <row r="17" spans="1:7" ht="15.75">
      <c r="A17" s="3"/>
      <c r="B17" s="3" t="s">
        <v>64</v>
      </c>
      <c r="C17" s="3"/>
      <c r="D17" s="45">
        <v>50000</v>
      </c>
      <c r="E17" s="45"/>
      <c r="F17" s="3"/>
      <c r="G17" s="4"/>
    </row>
    <row r="18" spans="1:7" ht="15.75">
      <c r="A18" s="3"/>
      <c r="B18" s="3" t="s">
        <v>7</v>
      </c>
      <c r="C18" s="3"/>
      <c r="D18" s="45"/>
      <c r="E18" s="45">
        <f>+D17+D16</f>
        <v>848286.3677171216</v>
      </c>
      <c r="F18" s="3"/>
      <c r="G18" s="4"/>
    </row>
    <row r="19" spans="1:7" ht="15.75">
      <c r="A19" s="45" t="s">
        <v>51</v>
      </c>
      <c r="B19" s="3"/>
      <c r="C19" s="3"/>
      <c r="D19" s="45"/>
      <c r="E19" s="45">
        <v>500000</v>
      </c>
      <c r="F19" s="3"/>
      <c r="G19" s="4"/>
    </row>
    <row r="20" spans="1:8" ht="15.75">
      <c r="A20" s="3"/>
      <c r="B20" s="3"/>
      <c r="C20" s="3"/>
      <c r="D20" s="45"/>
      <c r="E20" s="45"/>
      <c r="F20" s="3"/>
      <c r="G20" s="4"/>
      <c r="H20" s="4"/>
    </row>
    <row r="21" spans="1:8" ht="15.75">
      <c r="A21" s="3" t="s">
        <v>19</v>
      </c>
      <c r="B21" s="3"/>
      <c r="C21" s="3"/>
      <c r="D21" s="45"/>
      <c r="E21" s="45">
        <f>SUM(E6:E20)</f>
        <v>1853230.6177171213</v>
      </c>
      <c r="F21" s="3"/>
      <c r="G21" s="4"/>
      <c r="H21" s="4"/>
    </row>
    <row r="22" spans="1:8" ht="15.75">
      <c r="A22" s="3"/>
      <c r="B22" s="3"/>
      <c r="C22" s="3"/>
      <c r="D22" s="45"/>
      <c r="E22" s="45"/>
      <c r="F22" s="3"/>
      <c r="G22" s="4"/>
      <c r="H22" s="4"/>
    </row>
    <row r="23" spans="1:8" ht="15.75">
      <c r="A23" s="5" t="s">
        <v>20</v>
      </c>
      <c r="B23" s="3"/>
      <c r="C23" s="3"/>
      <c r="D23" s="45"/>
      <c r="E23" s="45"/>
      <c r="F23" s="3"/>
      <c r="G23" s="4"/>
      <c r="H23" s="4"/>
    </row>
    <row r="24" spans="1:8" ht="15.75">
      <c r="A24" s="5" t="s">
        <v>59</v>
      </c>
      <c r="B24" s="3"/>
      <c r="C24" s="3"/>
      <c r="D24" s="45"/>
      <c r="E24" s="45">
        <v>150000</v>
      </c>
      <c r="F24" s="3"/>
      <c r="G24" s="4"/>
      <c r="H24" s="4"/>
    </row>
    <row r="25" spans="1:9" ht="15.75">
      <c r="A25" s="3" t="s">
        <v>41</v>
      </c>
      <c r="B25" s="3"/>
      <c r="C25" s="3"/>
      <c r="D25" s="45"/>
      <c r="E25" s="45">
        <f>818.3+3720+1300</f>
        <v>5838.3</v>
      </c>
      <c r="F25" s="45"/>
      <c r="G25" s="4"/>
      <c r="H25" s="4"/>
      <c r="I25" s="45"/>
    </row>
    <row r="26" spans="1:8" ht="15.75">
      <c r="A26" s="3" t="s">
        <v>21</v>
      </c>
      <c r="B26" s="3"/>
      <c r="C26" s="3"/>
      <c r="D26" s="45"/>
      <c r="E26" s="45"/>
      <c r="F26" s="3"/>
      <c r="G26" s="4"/>
      <c r="H26" s="4"/>
    </row>
    <row r="27" spans="1:11" ht="15.75">
      <c r="A27" s="3"/>
      <c r="B27" s="3" t="s">
        <v>22</v>
      </c>
      <c r="C27" s="3"/>
      <c r="D27" s="45"/>
      <c r="E27" s="45">
        <v>46525</v>
      </c>
      <c r="F27" s="3"/>
      <c r="G27" s="45"/>
      <c r="J27" s="45"/>
      <c r="K27" s="45"/>
    </row>
    <row r="28" spans="1:11" ht="15.75">
      <c r="A28" s="3"/>
      <c r="B28" s="3" t="s">
        <v>52</v>
      </c>
      <c r="C28" s="3"/>
      <c r="D28" s="45"/>
      <c r="E28" s="45">
        <f>81000+15000</f>
        <v>96000</v>
      </c>
      <c r="F28" s="3"/>
      <c r="J28" s="45"/>
      <c r="K28" s="45"/>
    </row>
    <row r="29" spans="1:11" ht="15.75">
      <c r="A29" s="3"/>
      <c r="B29" s="3" t="s">
        <v>60</v>
      </c>
      <c r="C29" s="3"/>
      <c r="D29" s="45"/>
      <c r="E29" s="45">
        <f>138000+23000</f>
        <v>161000</v>
      </c>
      <c r="F29" s="3"/>
      <c r="J29" s="45"/>
      <c r="K29" s="45"/>
    </row>
    <row r="30" spans="1:8" ht="15.75">
      <c r="A30" s="3" t="s">
        <v>23</v>
      </c>
      <c r="B30" s="3"/>
      <c r="C30" s="3"/>
      <c r="D30" s="45"/>
      <c r="E30" s="45"/>
      <c r="F30" s="3"/>
      <c r="G30" s="4"/>
      <c r="H30" s="4"/>
    </row>
    <row r="31" spans="1:8" ht="15.75">
      <c r="A31" s="3"/>
      <c r="B31" s="3" t="s">
        <v>81</v>
      </c>
      <c r="C31" s="3"/>
      <c r="D31" s="45">
        <f>29*6155</f>
        <v>178495</v>
      </c>
      <c r="F31" s="3"/>
      <c r="G31" s="4"/>
      <c r="H31" s="4"/>
    </row>
    <row r="32" spans="1:9" ht="15.75">
      <c r="A32" s="3"/>
      <c r="B32" s="3" t="s">
        <v>30</v>
      </c>
      <c r="C32" s="3"/>
      <c r="D32" s="45">
        <v>1175097.03771712</v>
      </c>
      <c r="F32" s="3"/>
      <c r="G32" s="45"/>
      <c r="I32" s="45"/>
    </row>
    <row r="33" spans="1:8" ht="15.75">
      <c r="A33" s="3"/>
      <c r="B33" s="3" t="s">
        <v>40</v>
      </c>
      <c r="C33" s="3"/>
      <c r="D33" s="45">
        <f>+D32+D31</f>
        <v>1353592.03771712</v>
      </c>
      <c r="F33" s="3"/>
      <c r="G33" s="4"/>
      <c r="H33" s="4"/>
    </row>
    <row r="34" spans="1:8" ht="15.75">
      <c r="A34" s="3"/>
      <c r="B34" s="3" t="s">
        <v>63</v>
      </c>
      <c r="C34" s="3"/>
      <c r="D34" s="45">
        <f>+'IS Manenvej 12 '!E54</f>
        <v>-9724.770000000019</v>
      </c>
      <c r="F34" s="3"/>
      <c r="G34" s="4"/>
      <c r="H34" s="4"/>
    </row>
    <row r="35" spans="1:8" ht="15.75">
      <c r="A35" s="3"/>
      <c r="B35" s="3" t="s">
        <v>73</v>
      </c>
      <c r="C35" s="3"/>
      <c r="D35" s="45">
        <v>50000</v>
      </c>
      <c r="F35" s="3"/>
      <c r="G35" s="4"/>
      <c r="H35" s="4"/>
    </row>
    <row r="36" spans="1:8" ht="15.75">
      <c r="A36" s="3"/>
      <c r="B36" s="3"/>
      <c r="C36" s="3"/>
      <c r="D36" s="45"/>
      <c r="F36" s="3"/>
      <c r="G36" s="4"/>
      <c r="H36" s="4"/>
    </row>
    <row r="37" spans="1:8" ht="15.75">
      <c r="A37" s="3"/>
      <c r="B37" s="3" t="s">
        <v>7</v>
      </c>
      <c r="C37" s="3"/>
      <c r="D37" s="45"/>
      <c r="E37" s="45">
        <f>SUM(D33:D35)</f>
        <v>1393867.26771712</v>
      </c>
      <c r="F37" s="3"/>
      <c r="G37" s="4"/>
      <c r="H37" s="4"/>
    </row>
    <row r="38" spans="1:8" ht="15.75">
      <c r="A38" s="4"/>
      <c r="B38" s="4"/>
      <c r="C38" s="4"/>
      <c r="D38" s="43"/>
      <c r="E38" s="43"/>
      <c r="F38" s="3"/>
      <c r="G38" s="4"/>
      <c r="H38" s="4"/>
    </row>
    <row r="39" spans="1:8" ht="15.75">
      <c r="A39" s="4" t="s">
        <v>24</v>
      </c>
      <c r="B39" s="4"/>
      <c r="C39" s="4"/>
      <c r="D39" s="43"/>
      <c r="E39" s="45">
        <f>SUM(E24:E38)</f>
        <v>1853230.56771712</v>
      </c>
      <c r="F39" s="3"/>
      <c r="G39" s="4"/>
      <c r="H39" s="4"/>
    </row>
    <row r="40" spans="1:8" ht="15.75">
      <c r="A40" s="4"/>
      <c r="B40" s="4"/>
      <c r="C40" s="4"/>
      <c r="D40" s="43"/>
      <c r="E40" s="43"/>
      <c r="F40" s="3"/>
      <c r="G40" s="4"/>
      <c r="H40" s="4"/>
    </row>
    <row r="41" spans="1:8" ht="15.75">
      <c r="A41" s="4"/>
      <c r="B41" s="4"/>
      <c r="C41" s="4"/>
      <c r="D41" s="43"/>
      <c r="E41" s="43"/>
      <c r="F41" s="3"/>
      <c r="G41" s="4"/>
      <c r="H41" s="4"/>
    </row>
    <row r="42" spans="1:8" ht="15.75">
      <c r="A42" s="4"/>
      <c r="B42" s="4"/>
      <c r="C42" s="4"/>
      <c r="D42" s="43"/>
      <c r="E42" s="49"/>
      <c r="F42" s="3"/>
      <c r="G42" s="4"/>
      <c r="H42" s="4"/>
    </row>
    <row r="43" spans="1:8" ht="15.75">
      <c r="A43" s="4"/>
      <c r="B43" s="4"/>
      <c r="C43" s="4"/>
      <c r="D43" s="43"/>
      <c r="E43" s="49"/>
      <c r="F43" s="3"/>
      <c r="G43" s="4"/>
      <c r="H43" s="4"/>
    </row>
    <row r="44" spans="1:8" ht="15.75">
      <c r="A44" s="4"/>
      <c r="B44" s="4"/>
      <c r="C44" s="4"/>
      <c r="D44" s="43"/>
      <c r="E44" s="49"/>
      <c r="F44" s="3"/>
      <c r="G44" s="4"/>
      <c r="H44" s="4"/>
    </row>
    <row r="45" spans="1:8" ht="15.75">
      <c r="A45" s="4"/>
      <c r="B45" s="4"/>
      <c r="C45" s="4"/>
      <c r="D45" s="43"/>
      <c r="E45" s="49"/>
      <c r="F45" s="3"/>
      <c r="G45" s="4"/>
      <c r="H45" s="4"/>
    </row>
    <row r="46" spans="1:8" ht="15.75">
      <c r="A46" s="4"/>
      <c r="B46" s="4"/>
      <c r="C46" s="4"/>
      <c r="D46" s="4"/>
      <c r="E46" s="6"/>
      <c r="F46" s="3"/>
      <c r="G46" s="4"/>
      <c r="H46" s="4"/>
    </row>
    <row r="47" spans="1:8" ht="15.75">
      <c r="A47" s="4"/>
      <c r="B47" s="4"/>
      <c r="C47" s="4"/>
      <c r="D47" s="4"/>
      <c r="E47" s="6"/>
      <c r="F47" s="3"/>
      <c r="G47" s="4"/>
      <c r="H47" s="4"/>
    </row>
    <row r="48" spans="1:8" ht="15.75">
      <c r="A48" s="4"/>
      <c r="B48" s="4"/>
      <c r="C48" s="4"/>
      <c r="D48" s="4"/>
      <c r="E48" s="6"/>
      <c r="F48" s="3"/>
      <c r="G48" s="4"/>
      <c r="H48" s="4"/>
    </row>
    <row r="49" spans="1:8" ht="15.75">
      <c r="A49" s="4"/>
      <c r="B49" s="3"/>
      <c r="C49" s="3"/>
      <c r="D49" s="3"/>
      <c r="E49" s="3"/>
      <c r="F49" s="3"/>
      <c r="G49" s="4"/>
      <c r="H49" s="4"/>
    </row>
    <row r="50" spans="1:8" ht="15.75">
      <c r="A50" s="4"/>
      <c r="B50" s="3"/>
      <c r="C50" s="10"/>
      <c r="D50" s="10"/>
      <c r="E50" s="10"/>
      <c r="F50" s="3"/>
      <c r="G50" s="4"/>
      <c r="H50" s="4"/>
    </row>
    <row r="51" spans="1:8" ht="15.75">
      <c r="A51" s="4"/>
      <c r="B51" s="3"/>
      <c r="C51" s="10"/>
      <c r="D51" s="10"/>
      <c r="E51" s="10"/>
      <c r="F51" s="3"/>
      <c r="G51" s="4"/>
      <c r="H51" s="4"/>
    </row>
    <row r="52" spans="1:8" ht="15.75">
      <c r="A52" s="4"/>
      <c r="B52" s="3"/>
      <c r="C52" s="10"/>
      <c r="D52" s="10"/>
      <c r="E52" s="10"/>
      <c r="F52" s="3"/>
      <c r="G52" s="4"/>
      <c r="H52" s="4"/>
    </row>
    <row r="53" spans="1:8" ht="15.75">
      <c r="A53" s="4"/>
      <c r="B53" s="3"/>
      <c r="C53" s="10"/>
      <c r="D53" s="10"/>
      <c r="E53" s="10"/>
      <c r="F53" s="3"/>
      <c r="G53" s="4"/>
      <c r="H53" s="4"/>
    </row>
    <row r="54" spans="1:8" ht="15.75">
      <c r="A54" s="4"/>
      <c r="B54" s="3"/>
      <c r="C54" s="10"/>
      <c r="D54" s="10"/>
      <c r="E54" s="10"/>
      <c r="F54" s="3"/>
      <c r="G54" s="4"/>
      <c r="H54" s="4"/>
    </row>
    <row r="55" spans="1:8" ht="15.75">
      <c r="A55" s="4"/>
      <c r="B55" s="3"/>
      <c r="C55" s="10"/>
      <c r="D55" s="10"/>
      <c r="E55" s="10"/>
      <c r="F55" s="3"/>
      <c r="G55" s="4"/>
      <c r="H55" s="4"/>
    </row>
    <row r="56" spans="1:8" ht="15.75">
      <c r="A56" s="4"/>
      <c r="B56" s="4"/>
      <c r="C56" s="4"/>
      <c r="D56" s="4"/>
      <c r="E56" s="4"/>
      <c r="F56" s="3"/>
      <c r="G56" s="4"/>
      <c r="H56" s="4"/>
    </row>
    <row r="57" spans="1:8" ht="15.75">
      <c r="A57" s="4"/>
      <c r="B57" s="3"/>
      <c r="C57" s="3"/>
      <c r="D57" s="3"/>
      <c r="E57" s="3"/>
      <c r="F57" s="3"/>
      <c r="G57" s="4"/>
      <c r="H57" s="4"/>
    </row>
    <row r="58" spans="1:8" ht="15.75">
      <c r="A58" s="4"/>
      <c r="B58" s="3"/>
      <c r="C58" s="3"/>
      <c r="D58" s="3"/>
      <c r="E58" s="3"/>
      <c r="F58" s="3"/>
      <c r="G58" s="4"/>
      <c r="H58" s="4"/>
    </row>
    <row r="59" spans="1:8" ht="15.75">
      <c r="A59" s="4"/>
      <c r="B59" s="4"/>
      <c r="C59" s="4"/>
      <c r="D59" s="4"/>
      <c r="E59" s="3"/>
      <c r="F59" s="3"/>
      <c r="G59" s="4"/>
      <c r="H59" s="4"/>
    </row>
    <row r="60" spans="1:8" ht="15.75">
      <c r="A60" s="4"/>
      <c r="B60" s="4"/>
      <c r="C60" s="4"/>
      <c r="D60" s="4"/>
      <c r="E60" s="4"/>
      <c r="F60" s="3"/>
      <c r="G60" s="4"/>
      <c r="H60" s="4"/>
    </row>
    <row r="61" spans="1:8" ht="15.75">
      <c r="A61" s="4"/>
      <c r="B61" s="4"/>
      <c r="C61" s="4"/>
      <c r="D61" s="4"/>
      <c r="E61" s="4"/>
      <c r="F61"/>
      <c r="G61" s="4"/>
      <c r="H61" s="4"/>
    </row>
    <row r="62" spans="6:8" ht="15.75">
      <c r="F62" s="4"/>
      <c r="G62" s="4"/>
      <c r="H62" s="4"/>
    </row>
    <row r="63" spans="6:8" ht="15.75">
      <c r="F63" s="4"/>
      <c r="G63" s="4"/>
      <c r="H63" s="4"/>
    </row>
    <row r="64" spans="6:8" ht="15.75">
      <c r="F64" s="3"/>
      <c r="G64" s="4"/>
      <c r="H64" s="4"/>
    </row>
    <row r="65" spans="6:8" ht="15.75">
      <c r="F65" s="3"/>
      <c r="G65" s="4"/>
      <c r="H65" s="4"/>
    </row>
    <row r="66" spans="6:8" ht="15.75">
      <c r="F66" s="3"/>
      <c r="G66" s="4"/>
      <c r="H66" s="4"/>
    </row>
    <row r="67" spans="6:8" ht="15.75">
      <c r="F67" s="3"/>
      <c r="G67" s="3"/>
      <c r="H67" s="4"/>
    </row>
    <row r="68" spans="6:8" ht="15.75">
      <c r="F68" s="3"/>
      <c r="G68" s="3"/>
      <c r="H68" s="4"/>
    </row>
    <row r="69" spans="6:8" ht="15.75">
      <c r="F69" s="3"/>
      <c r="G69" s="3"/>
      <c r="H69" s="4"/>
    </row>
    <row r="70" spans="6:8" ht="15.75">
      <c r="F70" s="3"/>
      <c r="H70" s="4"/>
    </row>
    <row r="71" spans="7:8" ht="15.75">
      <c r="G71" s="4"/>
      <c r="H71" s="4"/>
    </row>
    <row r="72" ht="15.75">
      <c r="H72" s="4"/>
    </row>
    <row r="73" ht="15.75">
      <c r="H73" s="4"/>
    </row>
    <row r="74" ht="15.75">
      <c r="H74" s="4"/>
    </row>
    <row r="75" ht="15.75">
      <c r="H75" s="4"/>
    </row>
    <row r="76" spans="7:8" ht="15.75">
      <c r="G76" s="4"/>
      <c r="H76" s="4"/>
    </row>
    <row r="77" spans="7:8" ht="15.75">
      <c r="G77" s="4"/>
      <c r="H77" s="4"/>
    </row>
    <row r="78" spans="7:8" ht="15.75">
      <c r="G78" s="4"/>
      <c r="H78" s="4"/>
    </row>
    <row r="79" ht="15.75">
      <c r="H79" s="4"/>
    </row>
    <row r="80" ht="15.75">
      <c r="H80" s="4"/>
    </row>
    <row r="81" ht="15.75">
      <c r="H81" s="4"/>
    </row>
    <row r="82" ht="15.75">
      <c r="H82" s="4"/>
    </row>
    <row r="83" ht="15.75">
      <c r="H83" s="4"/>
    </row>
    <row r="88" ht="15.75">
      <c r="H88" s="4"/>
    </row>
    <row r="89" ht="15.75">
      <c r="H89" s="4"/>
    </row>
    <row r="90" ht="15.75">
      <c r="H90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1996 for I/S Manenvej 12 og Villa Prudens</dc:title>
  <dc:subject/>
  <dc:creator>Anders Evald</dc:creator>
  <cp:keywords/>
  <dc:description/>
  <cp:lastModifiedBy>Lene</cp:lastModifiedBy>
  <cp:lastPrinted>2021-04-18T14:15:11Z</cp:lastPrinted>
  <dcterms:created xsi:type="dcterms:W3CDTF">1997-12-01T19:52:17Z</dcterms:created>
  <dcterms:modified xsi:type="dcterms:W3CDTF">2022-04-25T13:01:50Z</dcterms:modified>
  <cp:category/>
  <cp:version/>
  <cp:contentType/>
  <cp:contentStatus/>
</cp:coreProperties>
</file>